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<sst xmlns="http://schemas.openxmlformats.org/spreadsheetml/2006/main" count="70" uniqueCount="53">
  <si>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>Cálculo de la fuerza del viento sobre una antena</t>
  </si>
  <si>
    <t>Por Máximo - EA1DDO/HK1DX</t>
  </si>
  <si>
    <t>www.EA1DDO.es</t>
  </si>
  <si>
    <t>Introducir</t>
  </si>
  <si>
    <t>superficie de la antena:</t>
  </si>
  <si>
    <t>m²</t>
  </si>
  <si>
    <t>velocidad del viento:</t>
  </si>
  <si>
    <t>Km/h</t>
  </si>
  <si>
    <t>altura de la torre/mástil:</t>
  </si>
  <si>
    <t>m</t>
  </si>
  <si>
    <t>Velocidad del viento:</t>
  </si>
  <si>
    <t>m/s</t>
  </si>
  <si>
    <t>Presion del viento:</t>
  </si>
  <si>
    <t>Kg/m²</t>
  </si>
  <si>
    <t>Fuerza viento sobre la antena:</t>
  </si>
  <si>
    <t>Kg</t>
  </si>
  <si>
    <t>Momento flector en la base de la torre:</t>
  </si>
  <si>
    <t>Cálculo de la inercia de un tubo (mastil)</t>
  </si>
  <si>
    <t>diametro exterior:</t>
  </si>
  <si>
    <t>espesor pared:</t>
  </si>
  <si>
    <t>mm</t>
  </si>
  <si>
    <t>cm</t>
  </si>
  <si>
    <t>Radio exterior:</t>
  </si>
  <si>
    <t>Radio interior:</t>
  </si>
  <si>
    <t>Inercia:</t>
  </si>
  <si>
    <r>
      <t>cm</t>
    </r>
    <r>
      <rPr>
        <vertAlign val="superscript"/>
        <sz val="10"/>
        <rFont val="Arial"/>
        <family val="0"/>
      </rPr>
      <t>4</t>
    </r>
  </si>
  <si>
    <t>Modulo de resistencia:</t>
  </si>
  <si>
    <t>cm³</t>
  </si>
  <si>
    <t>Area de la seccion:</t>
  </si>
  <si>
    <t>cm²</t>
  </si>
  <si>
    <t>Kg/cm</t>
  </si>
  <si>
    <t>Superficie mastil:</t>
  </si>
  <si>
    <t>longitud mastil:</t>
  </si>
  <si>
    <t>Superficie mastil - factor de forma (0.7):</t>
  </si>
  <si>
    <t>Fuerza del viento sobre el mastil:</t>
  </si>
  <si>
    <t>Momento flector del mastil:</t>
  </si>
  <si>
    <t>Resistencia del material del mastil:</t>
  </si>
  <si>
    <t>peso mastil:</t>
  </si>
  <si>
    <t>peso antena:</t>
  </si>
  <si>
    <t>→</t>
  </si>
  <si>
    <t>Hierro acerado laminado</t>
  </si>
  <si>
    <t>Acero Inox AISI 304</t>
  </si>
  <si>
    <t>Acero Inox AISI 305</t>
  </si>
  <si>
    <t>Acero Inox AISI 316</t>
  </si>
  <si>
    <t>Aluminio 6061-T6</t>
  </si>
  <si>
    <t>Aluminio 2017-T4</t>
  </si>
  <si>
    <t>Aluminio 6061-0</t>
  </si>
  <si>
    <t>Aluminio 2024-T4</t>
  </si>
  <si>
    <t>Aluminio 7020-T6</t>
  </si>
  <si>
    <t>Aluminio 7075-T6</t>
  </si>
  <si>
    <t>1 m³ de hormigón pesa: 2400 Kg</t>
  </si>
  <si>
    <t xml:space="preserve">(real/1.25) Factor de seguridad </t>
  </si>
  <si>
    <t>real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</si>
</sst>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u val="single"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vertAlign val="subscript"/>
      <sz val="10"/>
      <name val="Arial"/>
      <family val="0"/>
    </font>
    <font>
      <vertAlign val="superscript"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20" applyFont="1" applyFill="1" applyAlignment="1">
      <alignment/>
    </xf>
    <xf numFmtId="2" fontId="0" fillId="3" borderId="0" xfId="0" applyNumberForma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4" borderId="0" xfId="0" applyFill="1" applyAlignment="1">
      <alignment horizontal="right"/>
    </xf>
    <xf numFmtId="0" fontId="0" fillId="4" borderId="0" xfId="0" applyFill="1" applyAlignment="1">
      <alignment/>
    </xf>
    <xf numFmtId="164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right"/>
    </xf>
    <xf numFmtId="2" fontId="0" fillId="6" borderId="0" xfId="0" applyNumberFormat="1" applyFill="1" applyAlignment="1">
      <alignment/>
    </xf>
    <xf numFmtId="1" fontId="5" fillId="6" borderId="0" xfId="0" applyNumberFormat="1" applyFont="1" applyFill="1" applyAlignment="1">
      <alignment/>
    </xf>
    <xf numFmtId="0" fontId="5" fillId="6" borderId="0" xfId="0" applyFont="1" applyFill="1" applyAlignment="1">
      <alignment/>
    </xf>
    <xf numFmtId="2" fontId="0" fillId="3" borderId="0" xfId="0" applyNumberFormat="1" applyFill="1" applyAlignment="1">
      <alignment/>
    </xf>
    <xf numFmtId="0" fontId="7" fillId="6" borderId="0" xfId="0" applyFont="1" applyFill="1" applyAlignment="1">
      <alignment/>
    </xf>
    <xf numFmtId="0" fontId="0" fillId="6" borderId="0" xfId="0" applyFill="1" applyBorder="1" applyAlignment="1">
      <alignment/>
    </xf>
    <xf numFmtId="2" fontId="0" fillId="6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3" fontId="0" fillId="6" borderId="0" xfId="0" applyNumberFormat="1" applyFill="1" applyAlignment="1">
      <alignment/>
    </xf>
    <xf numFmtId="1" fontId="0" fillId="6" borderId="0" xfId="0" applyNumberFormat="1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" fontId="5" fillId="6" borderId="0" xfId="0" applyNumberFormat="1" applyFont="1" applyFill="1" applyBorder="1" applyAlignment="1">
      <alignment/>
    </xf>
    <xf numFmtId="0" fontId="5" fillId="6" borderId="0" xfId="0" applyFont="1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1ddo.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C6" sqref="C6"/>
    </sheetView>
  </sheetViews>
  <sheetFormatPr defaultColWidth="9.140625" defaultRowHeight="12.75"/>
  <cols>
    <col min="1" max="1" width="8.57421875" style="0" bestFit="1" customWidth="1"/>
    <col min="2" max="2" width="27.421875" style="0" customWidth="1"/>
    <col min="3" max="3" width="7.57421875" style="0" bestFit="1" customWidth="1"/>
    <col min="4" max="4" width="6.00390625" style="0" bestFit="1" customWidth="1"/>
    <col min="5" max="5" width="9.00390625" style="0" bestFit="1" customWidth="1"/>
    <col min="6" max="6" width="8.00390625" style="0" customWidth="1"/>
    <col min="7" max="7" width="8.421875" style="0" customWidth="1"/>
    <col min="8" max="8" width="20.8515625" style="0" customWidth="1"/>
  </cols>
  <sheetData>
    <row r="1" spans="1:13" ht="12.75">
      <c r="A1" s="1"/>
      <c r="B1" s="1"/>
      <c r="C1" s="2"/>
      <c r="D1" s="1"/>
      <c r="E1" s="1"/>
      <c r="F1" s="1"/>
      <c r="G1" s="28"/>
      <c r="H1" s="28"/>
      <c r="I1" s="3"/>
      <c r="J1" s="3"/>
      <c r="K1" s="3"/>
      <c r="L1" s="4"/>
      <c r="M1" s="4"/>
    </row>
    <row r="2" spans="1:13" ht="15.75">
      <c r="A2" s="5" t="s">
        <v>0</v>
      </c>
      <c r="B2" s="5"/>
      <c r="C2" s="2"/>
      <c r="D2" s="1"/>
      <c r="E2" s="1"/>
      <c r="F2" s="1"/>
      <c r="G2" s="28"/>
      <c r="H2" s="28"/>
      <c r="I2" s="3"/>
      <c r="J2" s="3"/>
      <c r="K2" s="3"/>
      <c r="L2" s="4"/>
      <c r="M2" s="4"/>
    </row>
    <row r="3" spans="1:13" ht="12.75">
      <c r="A3" s="1"/>
      <c r="B3" s="1"/>
      <c r="C3" s="2"/>
      <c r="D3" s="1"/>
      <c r="E3" s="6" t="s">
        <v>1</v>
      </c>
      <c r="F3" s="1"/>
      <c r="G3" s="28"/>
      <c r="H3" s="28"/>
      <c r="I3" s="3"/>
      <c r="J3" s="3"/>
      <c r="K3" s="3"/>
      <c r="L3" s="4"/>
      <c r="M3" s="4"/>
    </row>
    <row r="4" spans="1:13" ht="12.75">
      <c r="A4" s="1"/>
      <c r="B4" s="1"/>
      <c r="C4" s="2"/>
      <c r="D4" s="1"/>
      <c r="E4" s="1"/>
      <c r="F4" s="8" t="s">
        <v>2</v>
      </c>
      <c r="G4" s="28"/>
      <c r="H4" s="28"/>
      <c r="I4" s="3"/>
      <c r="J4" s="3"/>
      <c r="K4" s="3"/>
      <c r="L4" s="4"/>
      <c r="M4" s="4"/>
    </row>
    <row r="5" spans="1:13" ht="12.75">
      <c r="A5" s="3"/>
      <c r="B5" s="3"/>
      <c r="C5" s="9"/>
      <c r="D5" s="3"/>
      <c r="E5" s="3"/>
      <c r="F5" s="10"/>
      <c r="G5" s="3"/>
      <c r="H5" s="3"/>
      <c r="I5" s="3"/>
      <c r="J5" s="3"/>
      <c r="K5" s="3"/>
      <c r="L5" s="4"/>
      <c r="M5" s="4"/>
    </row>
    <row r="6" spans="1:13" ht="12.75">
      <c r="A6" s="11" t="s">
        <v>3</v>
      </c>
      <c r="B6" s="12" t="s">
        <v>4</v>
      </c>
      <c r="C6" s="13">
        <v>0.2</v>
      </c>
      <c r="D6" s="12" t="s">
        <v>5</v>
      </c>
      <c r="E6" s="12"/>
      <c r="F6" s="3"/>
      <c r="G6" s="3"/>
      <c r="H6" s="3"/>
      <c r="I6" s="3"/>
      <c r="J6" s="3"/>
      <c r="K6" s="3"/>
      <c r="L6" s="4"/>
      <c r="M6" s="4"/>
    </row>
    <row r="7" spans="1:13" ht="12.75">
      <c r="A7" s="11" t="s">
        <v>3</v>
      </c>
      <c r="B7" s="12" t="s">
        <v>6</v>
      </c>
      <c r="C7" s="14">
        <v>120</v>
      </c>
      <c r="D7" s="12" t="s">
        <v>7</v>
      </c>
      <c r="E7" s="12"/>
      <c r="F7" s="3"/>
      <c r="G7" s="3"/>
      <c r="H7" s="3"/>
      <c r="I7" s="3"/>
      <c r="J7" s="3"/>
      <c r="K7" s="3"/>
      <c r="L7" s="4"/>
      <c r="M7" s="4"/>
    </row>
    <row r="8" spans="1:13" ht="12.75">
      <c r="A8" s="11" t="s">
        <v>3</v>
      </c>
      <c r="B8" s="12" t="s">
        <v>8</v>
      </c>
      <c r="C8" s="14">
        <v>5</v>
      </c>
      <c r="D8" s="12" t="s">
        <v>9</v>
      </c>
      <c r="E8" s="12"/>
      <c r="F8" s="3"/>
      <c r="G8" s="3"/>
      <c r="H8" s="3"/>
      <c r="I8" s="3"/>
      <c r="J8" s="3"/>
      <c r="K8" s="3"/>
      <c r="L8" s="4"/>
      <c r="M8" s="4"/>
    </row>
    <row r="9" spans="1:13" ht="12.75">
      <c r="A9" s="3"/>
      <c r="B9" s="3"/>
      <c r="C9" s="9"/>
      <c r="D9" s="3"/>
      <c r="E9" s="3"/>
      <c r="F9" s="3"/>
      <c r="G9" s="3"/>
      <c r="H9" s="3"/>
      <c r="I9" s="3"/>
      <c r="J9" s="3"/>
      <c r="K9" s="3"/>
      <c r="L9" s="4"/>
      <c r="M9" s="4"/>
    </row>
    <row r="10" spans="1:13" ht="12.75">
      <c r="A10" s="3"/>
      <c r="B10" s="3"/>
      <c r="C10" s="9"/>
      <c r="D10" s="3"/>
      <c r="E10" s="3"/>
      <c r="F10" s="3"/>
      <c r="G10" s="3"/>
      <c r="H10" s="3"/>
      <c r="I10" s="3"/>
      <c r="J10" s="3"/>
      <c r="K10" s="3"/>
      <c r="L10" s="4"/>
      <c r="M10" s="4"/>
    </row>
    <row r="11" spans="1:13" ht="12.75">
      <c r="A11" s="15"/>
      <c r="B11" s="16" t="s">
        <v>10</v>
      </c>
      <c r="C11" s="17">
        <f>(C7*1000)/3600</f>
        <v>33.333333333333336</v>
      </c>
      <c r="D11" s="15" t="s">
        <v>11</v>
      </c>
      <c r="E11" s="3"/>
      <c r="F11" s="3"/>
      <c r="G11" s="3"/>
      <c r="H11" s="3"/>
      <c r="I11" s="3"/>
      <c r="J11" s="3"/>
      <c r="K11" s="3"/>
      <c r="L11" s="4"/>
      <c r="M11" s="4"/>
    </row>
    <row r="12" spans="1:13" ht="12.75">
      <c r="A12" s="15"/>
      <c r="B12" s="16" t="s">
        <v>12</v>
      </c>
      <c r="C12" s="17">
        <f>(C11*C11)/16</f>
        <v>69.44444444444446</v>
      </c>
      <c r="D12" s="15" t="s">
        <v>13</v>
      </c>
      <c r="E12" s="3"/>
      <c r="F12" s="3"/>
      <c r="G12" s="3"/>
      <c r="H12" s="3"/>
      <c r="I12" s="3"/>
      <c r="J12" s="3"/>
      <c r="K12" s="3"/>
      <c r="L12" s="4"/>
      <c r="M12" s="4"/>
    </row>
    <row r="13" spans="1:13" ht="12.75">
      <c r="A13" s="15"/>
      <c r="B13" s="16" t="s">
        <v>14</v>
      </c>
      <c r="C13" s="18">
        <f>(C12*C6)</f>
        <v>13.888888888888893</v>
      </c>
      <c r="D13" s="19" t="s">
        <v>15</v>
      </c>
      <c r="E13" s="3"/>
      <c r="F13" s="3"/>
      <c r="G13" s="3"/>
      <c r="H13" s="3"/>
      <c r="I13" s="3"/>
      <c r="J13" s="3"/>
      <c r="K13" s="3"/>
      <c r="L13" s="4"/>
      <c r="M13" s="4"/>
    </row>
    <row r="14" spans="1:13" ht="12.75">
      <c r="A14" s="15"/>
      <c r="B14" s="16" t="s">
        <v>16</v>
      </c>
      <c r="C14" s="25">
        <f>C13*(C8*100)</f>
        <v>6944.444444444446</v>
      </c>
      <c r="D14" s="15" t="s">
        <v>30</v>
      </c>
      <c r="E14" s="3"/>
      <c r="F14" s="15" t="s">
        <v>50</v>
      </c>
      <c r="G14" s="15"/>
      <c r="H14" s="15"/>
      <c r="I14" s="3"/>
      <c r="J14" s="3"/>
      <c r="K14" s="3"/>
      <c r="L14" s="4"/>
      <c r="M14" s="4"/>
    </row>
    <row r="15" spans="1:13" ht="12.75">
      <c r="A15" s="3"/>
      <c r="B15" s="3"/>
      <c r="C15" s="9"/>
      <c r="D15" s="3"/>
      <c r="E15" s="3"/>
      <c r="F15" s="3"/>
      <c r="G15" s="3"/>
      <c r="H15" s="3"/>
      <c r="I15" s="3"/>
      <c r="J15" s="3"/>
      <c r="K15" s="3"/>
      <c r="L15" s="4"/>
      <c r="M15" s="4"/>
    </row>
    <row r="16" spans="1:13" ht="12.75">
      <c r="A16" s="3"/>
      <c r="B16" s="3"/>
      <c r="C16" s="9"/>
      <c r="D16" s="3"/>
      <c r="E16" s="3"/>
      <c r="F16" s="3"/>
      <c r="G16" s="3"/>
      <c r="H16" s="3"/>
      <c r="I16" s="3"/>
      <c r="J16" s="3"/>
      <c r="K16" s="3"/>
      <c r="L16" s="4"/>
      <c r="M16" s="4"/>
    </row>
    <row r="17" spans="1:13" ht="12.75">
      <c r="A17" s="1"/>
      <c r="B17" s="1"/>
      <c r="C17" s="2"/>
      <c r="D17" s="1"/>
      <c r="E17" s="1"/>
      <c r="F17" s="1"/>
      <c r="G17" s="28"/>
      <c r="H17" s="3"/>
      <c r="I17" s="3"/>
      <c r="J17" s="3"/>
      <c r="K17" s="3"/>
      <c r="L17" s="4"/>
      <c r="M17" s="4"/>
    </row>
    <row r="18" spans="1:13" ht="15.75">
      <c r="A18" s="5" t="s">
        <v>17</v>
      </c>
      <c r="B18" s="1"/>
      <c r="C18" s="2"/>
      <c r="D18" s="1"/>
      <c r="E18" s="1"/>
      <c r="F18" s="1"/>
      <c r="G18" s="28"/>
      <c r="H18" s="3"/>
      <c r="I18" s="3"/>
      <c r="J18" s="3"/>
      <c r="K18" s="3"/>
      <c r="L18" s="4"/>
      <c r="M18" s="4"/>
    </row>
    <row r="19" spans="1:13" ht="12.75">
      <c r="A19" s="1"/>
      <c r="B19" s="1"/>
      <c r="C19" s="2"/>
      <c r="D19" s="1"/>
      <c r="E19" s="1"/>
      <c r="F19" s="6"/>
      <c r="G19" s="28"/>
      <c r="H19" s="3"/>
      <c r="I19" s="3"/>
      <c r="J19" s="3"/>
      <c r="K19" s="3"/>
      <c r="L19" s="4"/>
      <c r="M19" s="4"/>
    </row>
    <row r="20" spans="1:13" ht="12.75">
      <c r="A20" s="1"/>
      <c r="B20" s="1"/>
      <c r="C20" s="2"/>
      <c r="D20" s="1"/>
      <c r="E20" s="1"/>
      <c r="F20" s="7"/>
      <c r="G20" s="28"/>
      <c r="H20" s="3"/>
      <c r="I20" s="3"/>
      <c r="J20" s="3"/>
      <c r="K20" s="3"/>
      <c r="L20" s="4"/>
      <c r="M20" s="4"/>
    </row>
    <row r="21" spans="1:13" ht="12.75">
      <c r="A21" s="3"/>
      <c r="B21" s="3"/>
      <c r="C21" s="9"/>
      <c r="D21" s="3"/>
      <c r="E21" s="3"/>
      <c r="F21" s="3"/>
      <c r="G21" s="3"/>
      <c r="H21" s="3"/>
      <c r="I21" s="3"/>
      <c r="J21" s="3"/>
      <c r="K21" s="3"/>
      <c r="L21" s="4"/>
      <c r="M21" s="4"/>
    </row>
    <row r="22" spans="1:13" ht="12.75">
      <c r="A22" s="11" t="s">
        <v>3</v>
      </c>
      <c r="B22" s="12" t="s">
        <v>18</v>
      </c>
      <c r="C22" s="24">
        <v>50</v>
      </c>
      <c r="D22" s="12" t="s">
        <v>20</v>
      </c>
      <c r="E22" s="12"/>
      <c r="F22" s="3"/>
      <c r="G22" s="3"/>
      <c r="H22" s="3"/>
      <c r="I22" s="3"/>
      <c r="J22" s="3"/>
      <c r="K22" s="3"/>
      <c r="L22" s="4"/>
      <c r="M22" s="4"/>
    </row>
    <row r="23" spans="1:13" ht="12.75">
      <c r="A23" s="11" t="s">
        <v>3</v>
      </c>
      <c r="B23" s="12" t="s">
        <v>19</v>
      </c>
      <c r="C23" s="24">
        <v>5</v>
      </c>
      <c r="D23" s="12" t="s">
        <v>20</v>
      </c>
      <c r="E23" s="12"/>
      <c r="F23" s="3"/>
      <c r="G23" s="3"/>
      <c r="H23" s="3"/>
      <c r="I23" s="3"/>
      <c r="J23" s="3"/>
      <c r="K23" s="3"/>
      <c r="L23" s="4"/>
      <c r="M23" s="4"/>
    </row>
    <row r="24" spans="1:13" ht="12.75">
      <c r="A24" s="11" t="s">
        <v>3</v>
      </c>
      <c r="B24" s="12" t="s">
        <v>32</v>
      </c>
      <c r="C24" s="24">
        <v>6</v>
      </c>
      <c r="D24" s="12" t="s">
        <v>9</v>
      </c>
      <c r="E24" s="12"/>
      <c r="F24" s="3"/>
      <c r="G24" s="3"/>
      <c r="H24" s="3"/>
      <c r="I24" s="3"/>
      <c r="J24" s="3"/>
      <c r="K24" s="3"/>
      <c r="L24" s="4"/>
      <c r="M24" s="4"/>
    </row>
    <row r="25" spans="1:13" ht="12.75">
      <c r="A25" s="11" t="s">
        <v>3</v>
      </c>
      <c r="B25" s="12" t="s">
        <v>37</v>
      </c>
      <c r="C25" s="24">
        <v>33</v>
      </c>
      <c r="D25" s="12" t="s">
        <v>15</v>
      </c>
      <c r="E25" s="12"/>
      <c r="F25" s="3"/>
      <c r="G25" s="3"/>
      <c r="H25" s="3"/>
      <c r="I25" s="3"/>
      <c r="J25" s="3"/>
      <c r="K25" s="3"/>
      <c r="L25" s="4"/>
      <c r="M25" s="4"/>
    </row>
    <row r="26" spans="1:13" ht="12.75">
      <c r="A26" s="11" t="s">
        <v>3</v>
      </c>
      <c r="B26" s="12" t="s">
        <v>38</v>
      </c>
      <c r="C26" s="24">
        <v>10</v>
      </c>
      <c r="D26" s="12" t="s">
        <v>15</v>
      </c>
      <c r="E26" s="12"/>
      <c r="F26" s="3"/>
      <c r="G26" s="3"/>
      <c r="H26" s="3"/>
      <c r="I26" s="3"/>
      <c r="J26" s="3"/>
      <c r="K26" s="3"/>
      <c r="L26" s="4"/>
      <c r="M26" s="4"/>
    </row>
    <row r="27" spans="1:13" ht="12.75">
      <c r="A27" s="3"/>
      <c r="B27" s="3"/>
      <c r="C27" s="9"/>
      <c r="D27" s="3"/>
      <c r="E27" s="3"/>
      <c r="F27" s="3"/>
      <c r="G27" s="3"/>
      <c r="H27" s="3"/>
      <c r="I27" s="3"/>
      <c r="J27" s="3"/>
      <c r="K27" s="3"/>
      <c r="L27" s="4"/>
      <c r="M27" s="4"/>
    </row>
    <row r="28" spans="1:13" ht="12.75">
      <c r="A28" s="15"/>
      <c r="B28" s="16" t="s">
        <v>22</v>
      </c>
      <c r="C28" s="23">
        <f>C22/20</f>
        <v>2.5</v>
      </c>
      <c r="D28" s="15" t="s">
        <v>21</v>
      </c>
      <c r="E28" s="3"/>
      <c r="F28" s="36">
        <v>600</v>
      </c>
      <c r="G28" s="37">
        <f>F28/1.25</f>
        <v>480</v>
      </c>
      <c r="H28" s="38" t="s">
        <v>46</v>
      </c>
      <c r="I28" s="3"/>
      <c r="J28" s="3"/>
      <c r="K28" s="3"/>
      <c r="L28" s="4"/>
      <c r="M28" s="4"/>
    </row>
    <row r="29" spans="1:13" ht="12.75">
      <c r="A29" s="15"/>
      <c r="B29" s="16" t="s">
        <v>23</v>
      </c>
      <c r="C29" s="23">
        <f>C28-(C23/10)</f>
        <v>2</v>
      </c>
      <c r="D29" s="15" t="s">
        <v>21</v>
      </c>
      <c r="E29" s="3"/>
      <c r="F29" s="36">
        <v>1750</v>
      </c>
      <c r="G29" s="37">
        <f aca="true" t="shared" si="0" ref="G29:G37">F29/1.25</f>
        <v>1400</v>
      </c>
      <c r="H29" s="38" t="s">
        <v>42</v>
      </c>
      <c r="I29" s="3"/>
      <c r="J29" s="3"/>
      <c r="K29" s="3"/>
      <c r="L29" s="4"/>
      <c r="M29" s="4"/>
    </row>
    <row r="30" spans="1:13" ht="15.75">
      <c r="A30" s="15"/>
      <c r="B30" s="16" t="s">
        <v>24</v>
      </c>
      <c r="C30" s="23">
        <f>(3.1416*((C28^4)-(C29^4))/4)</f>
        <v>18.1132875</v>
      </c>
      <c r="D30" s="21" t="s">
        <v>25</v>
      </c>
      <c r="E30" s="3"/>
      <c r="F30" s="36">
        <v>1850</v>
      </c>
      <c r="G30" s="37">
        <f t="shared" si="0"/>
        <v>1480</v>
      </c>
      <c r="H30" s="38" t="s">
        <v>41</v>
      </c>
      <c r="I30" s="3"/>
      <c r="J30" s="3"/>
      <c r="K30" s="3"/>
      <c r="L30" s="4"/>
      <c r="M30" s="4"/>
    </row>
    <row r="31" spans="1:13" ht="12.75">
      <c r="A31" s="15"/>
      <c r="B31" s="16" t="s">
        <v>26</v>
      </c>
      <c r="C31" s="23">
        <f>C30/C28</f>
        <v>7.245315</v>
      </c>
      <c r="D31" s="22" t="s">
        <v>27</v>
      </c>
      <c r="E31" s="3"/>
      <c r="F31" s="36">
        <v>2050</v>
      </c>
      <c r="G31" s="37">
        <f t="shared" si="0"/>
        <v>1640</v>
      </c>
      <c r="H31" s="38" t="s">
        <v>43</v>
      </c>
      <c r="I31" s="3"/>
      <c r="J31" s="3"/>
      <c r="K31" s="3"/>
      <c r="L31" s="4"/>
      <c r="M31" s="4"/>
    </row>
    <row r="32" spans="1:13" ht="12.75">
      <c r="A32" s="15"/>
      <c r="B32" s="16" t="s">
        <v>28</v>
      </c>
      <c r="C32" s="23">
        <f>(3.1416*((C28^2)-(C29^2)))</f>
        <v>7.0686</v>
      </c>
      <c r="D32" s="22" t="s">
        <v>29</v>
      </c>
      <c r="E32" s="3"/>
      <c r="F32" s="36">
        <v>2450</v>
      </c>
      <c r="G32" s="37">
        <f t="shared" si="0"/>
        <v>1960</v>
      </c>
      <c r="H32" s="38" t="s">
        <v>45</v>
      </c>
      <c r="I32" s="3"/>
      <c r="J32" s="3"/>
      <c r="K32" s="3"/>
      <c r="L32" s="4"/>
      <c r="M32" s="4"/>
    </row>
    <row r="33" spans="1:13" ht="12.75">
      <c r="A33" s="15"/>
      <c r="B33" s="16" t="s">
        <v>31</v>
      </c>
      <c r="C33" s="23">
        <f>C24*(C22/1000)</f>
        <v>0.30000000000000004</v>
      </c>
      <c r="D33" s="15" t="s">
        <v>5</v>
      </c>
      <c r="E33" s="3"/>
      <c r="F33" s="36">
        <v>2650</v>
      </c>
      <c r="G33" s="37">
        <f t="shared" si="0"/>
        <v>2120</v>
      </c>
      <c r="H33" s="38" t="s">
        <v>40</v>
      </c>
      <c r="I33" s="3"/>
      <c r="J33" s="3"/>
      <c r="K33" s="3"/>
      <c r="L33" s="4"/>
      <c r="M33" s="4"/>
    </row>
    <row r="34" spans="1:13" ht="12.75">
      <c r="A34" s="15"/>
      <c r="B34" s="16" t="s">
        <v>33</v>
      </c>
      <c r="C34" s="23">
        <f>C33*0.7</f>
        <v>0.21000000000000002</v>
      </c>
      <c r="D34" s="15" t="s">
        <v>5</v>
      </c>
      <c r="E34" s="3"/>
      <c r="F34" s="36">
        <v>2700</v>
      </c>
      <c r="G34" s="37">
        <f t="shared" si="0"/>
        <v>2160</v>
      </c>
      <c r="H34" s="38" t="s">
        <v>44</v>
      </c>
      <c r="I34" s="3"/>
      <c r="J34" s="3"/>
      <c r="K34" s="3"/>
      <c r="L34" s="4"/>
      <c r="M34" s="4"/>
    </row>
    <row r="35" spans="1:13" ht="12.75">
      <c r="A35" s="15"/>
      <c r="B35" s="16" t="s">
        <v>34</v>
      </c>
      <c r="C35" s="29">
        <f>C34*C12</f>
        <v>14.583333333333337</v>
      </c>
      <c r="D35" s="30" t="s">
        <v>15</v>
      </c>
      <c r="E35" s="3"/>
      <c r="F35" s="36">
        <v>2900</v>
      </c>
      <c r="G35" s="37">
        <f t="shared" si="0"/>
        <v>2320</v>
      </c>
      <c r="H35" s="38" t="s">
        <v>48</v>
      </c>
      <c r="I35" s="3"/>
      <c r="J35" s="3"/>
      <c r="K35" s="3"/>
      <c r="L35" s="4"/>
      <c r="M35" s="4"/>
    </row>
    <row r="36" spans="1:13" ht="12.75">
      <c r="A36" s="15"/>
      <c r="B36" s="16" t="s">
        <v>35</v>
      </c>
      <c r="C36" s="26">
        <f>C35*(C24*50)</f>
        <v>4375.000000000001</v>
      </c>
      <c r="D36" s="15" t="s">
        <v>30</v>
      </c>
      <c r="E36" s="3"/>
      <c r="F36" s="36">
        <v>3200</v>
      </c>
      <c r="G36" s="37">
        <f t="shared" si="0"/>
        <v>2560</v>
      </c>
      <c r="H36" s="38" t="s">
        <v>47</v>
      </c>
      <c r="I36" s="3"/>
      <c r="J36" s="3"/>
      <c r="K36" s="3"/>
      <c r="L36" s="4"/>
      <c r="M36" s="4"/>
    </row>
    <row r="37" spans="1:13" ht="13.5" thickBot="1">
      <c r="A37" s="15"/>
      <c r="B37" s="16" t="s">
        <v>36</v>
      </c>
      <c r="C37" s="29">
        <f>((C14+C36)/C31)+(((C25+C26)*2)/C32)</f>
        <v>1574.4787417033556</v>
      </c>
      <c r="D37" s="19" t="s">
        <v>30</v>
      </c>
      <c r="E37" s="27" t="s">
        <v>39</v>
      </c>
      <c r="F37" s="33">
        <v>4800</v>
      </c>
      <c r="G37" s="34">
        <f t="shared" si="0"/>
        <v>3840</v>
      </c>
      <c r="H37" s="35" t="s">
        <v>49</v>
      </c>
      <c r="I37" s="3"/>
      <c r="J37" s="3"/>
      <c r="K37" s="3"/>
      <c r="L37" s="4"/>
      <c r="M37" s="4"/>
    </row>
    <row r="38" spans="1:13" ht="12.75">
      <c r="A38" s="3"/>
      <c r="B38" s="3"/>
      <c r="C38" s="9"/>
      <c r="D38" s="3"/>
      <c r="E38" s="3"/>
      <c r="F38" s="31" t="s">
        <v>52</v>
      </c>
      <c r="G38" s="32" t="s">
        <v>51</v>
      </c>
      <c r="H38" s="39"/>
      <c r="I38" s="3"/>
      <c r="J38" s="3"/>
      <c r="K38" s="3"/>
      <c r="L38" s="4"/>
      <c r="M38" s="4"/>
    </row>
    <row r="39" spans="1:13" ht="12.75">
      <c r="A39" s="4"/>
      <c r="B39" s="4"/>
      <c r="C39" s="20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20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20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20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20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20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20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20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20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20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hyperlinks>
    <hyperlink ref="F4" r:id="rId1" display="www.EA1DDO.es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maximo.martin</dc:creator>
  <cp:keywords/>
  <dc:description/>
  <cp:lastModifiedBy>maximo.martin</cp:lastModifiedBy>
  <dcterms:created xsi:type="dcterms:W3CDTF">2006-03-24T09:17:06Z</dcterms:created>
  <dcterms:modified xsi:type="dcterms:W3CDTF">2006-04-09T08:55:32Z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